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8595" windowHeight="12345"/>
  </bookViews>
  <sheets>
    <sheet name="요청 Spec" sheetId="1" r:id="rId1"/>
    <sheet name="KS 미터보통나사 SPEC" sheetId="2" r:id="rId2"/>
    <sheet name="산출계산법" sheetId="4" r:id="rId3"/>
  </sheets>
  <calcPr calcId="145621"/>
</workbook>
</file>

<file path=xl/calcChain.xml><?xml version="1.0" encoding="utf-8"?>
<calcChain xmlns="http://schemas.openxmlformats.org/spreadsheetml/2006/main">
  <c r="D25" i="4" l="1"/>
  <c r="L25" i="4"/>
  <c r="K25" i="4"/>
  <c r="J25" i="4"/>
  <c r="I25" i="4"/>
  <c r="H25" i="4"/>
  <c r="G25" i="4"/>
  <c r="F25" i="4"/>
  <c r="E25" i="4"/>
  <c r="I24" i="4"/>
  <c r="H24" i="4"/>
  <c r="G24" i="4"/>
  <c r="L24" i="4"/>
  <c r="K24" i="4"/>
  <c r="J24" i="4"/>
  <c r="D24" i="4"/>
  <c r="E24" i="4"/>
  <c r="F24" i="4"/>
  <c r="C21" i="4"/>
  <c r="F21" i="4"/>
  <c r="K21" i="4" s="1"/>
  <c r="G21" i="4"/>
  <c r="H21" i="4"/>
  <c r="I21" i="4"/>
  <c r="J21" i="4"/>
  <c r="L21" i="4"/>
</calcChain>
</file>

<file path=xl/sharedStrings.xml><?xml version="1.0" encoding="utf-8"?>
<sst xmlns="http://schemas.openxmlformats.org/spreadsheetml/2006/main" count="176" uniqueCount="120">
  <si>
    <t>Fixture M2x0.4-6H Plug Gauge 가공 Spec</t>
    <phoneticPr fontId="1" type="noConversion"/>
  </si>
  <si>
    <t>Tungsten carbide</t>
    <phoneticPr fontId="1" type="noConversion"/>
  </si>
  <si>
    <t>산의 각도(Half angle)</t>
    <phoneticPr fontId="1" type="noConversion"/>
  </si>
  <si>
    <r>
      <t>30</t>
    </r>
    <r>
      <rPr>
        <sz val="11"/>
        <color theme="1"/>
        <rFont val="맑은 고딕"/>
        <family val="3"/>
        <charset val="129"/>
      </rPr>
      <t>°±31'</t>
    </r>
    <phoneticPr fontId="1" type="noConversion"/>
  </si>
  <si>
    <r>
      <t>1.7460</t>
    </r>
    <r>
      <rPr>
        <sz val="11"/>
        <color theme="1"/>
        <rFont val="맑은 고딕"/>
        <family val="3"/>
        <charset val="129"/>
      </rPr>
      <t>±0.0045</t>
    </r>
    <phoneticPr fontId="1" type="noConversion"/>
  </si>
  <si>
    <t>재질</t>
    <phoneticPr fontId="1" type="noConversion"/>
  </si>
  <si>
    <t>전수 Gauge
가공 SPEC(mm)</t>
    <phoneticPr fontId="1" type="noConversion"/>
  </si>
  <si>
    <t>관리 항목</t>
    <phoneticPr fontId="1" type="noConversion"/>
  </si>
  <si>
    <t>피치(Pitch)</t>
    <phoneticPr fontId="1" type="noConversion"/>
  </si>
  <si>
    <r>
      <t>0.400</t>
    </r>
    <r>
      <rPr>
        <sz val="11"/>
        <color theme="1"/>
        <rFont val="맑은 고딕"/>
        <family val="3"/>
        <charset val="129"/>
      </rPr>
      <t>±0.005</t>
    </r>
    <phoneticPr fontId="1" type="noConversion"/>
  </si>
  <si>
    <t>​</t>
  </si>
  <si>
    <t>p</t>
  </si>
  <si>
    <t>접촉높이</t>
  </si>
  <si>
    <t>h1</t>
  </si>
  <si>
    <t>암 나 사</t>
  </si>
  <si>
    <t>골지름</t>
  </si>
  <si>
    <t>D</t>
  </si>
  <si>
    <t>유효지름</t>
  </si>
  <si>
    <t>D2</t>
  </si>
  <si>
    <t>안지름</t>
  </si>
  <si>
    <t>D1</t>
  </si>
  <si>
    <t>수 나 사</t>
  </si>
  <si>
    <t>d</t>
  </si>
  <si>
    <t>d2</t>
  </si>
  <si>
    <t>d1</t>
  </si>
  <si>
    <t>M 0.25</t>
  </si>
  <si>
    <t>M 0.3</t>
  </si>
  <si>
    <t>M 0.35</t>
  </si>
  <si>
    <t>M 0.4</t>
  </si>
  <si>
    <t>M 0.5</t>
  </si>
  <si>
    <t>M 0.45</t>
  </si>
  <si>
    <t>M 0.6</t>
  </si>
  <si>
    <t>M 0.55</t>
  </si>
  <si>
    <t>M 0.7</t>
  </si>
  <si>
    <t>M 0.8</t>
  </si>
  <si>
    <t>M 1</t>
  </si>
  <si>
    <t>M 0.9</t>
  </si>
  <si>
    <t>M 1.2</t>
  </si>
  <si>
    <t>M 1.1</t>
  </si>
  <si>
    <t>M 1.4</t>
  </si>
  <si>
    <t>M 1.6</t>
  </si>
  <si>
    <t>M 1.8</t>
  </si>
  <si>
    <t>M 1.7</t>
  </si>
  <si>
    <t>M 2</t>
  </si>
  <si>
    <t>M 2.2</t>
  </si>
  <si>
    <t>M 2.3</t>
  </si>
  <si>
    <t>M 2.5</t>
  </si>
  <si>
    <t>M 3×0.5</t>
  </si>
  <si>
    <t>M 2.6</t>
  </si>
  <si>
    <t>M 4×0.7</t>
  </si>
  <si>
    <t>M 3.5</t>
  </si>
  <si>
    <t>M 4.5</t>
  </si>
  <si>
    <t>M 5×0.8</t>
  </si>
  <si>
    <t>M 6</t>
  </si>
  <si>
    <t>M 7</t>
  </si>
  <si>
    <t>M 8</t>
  </si>
  <si>
    <t>M 10</t>
  </si>
  <si>
    <t>M 9</t>
  </si>
  <si>
    <t>M 12</t>
  </si>
  <si>
    <t>M 14</t>
  </si>
  <si>
    <t>M 11</t>
  </si>
  <si>
    <t>M 16</t>
  </si>
  <si>
    <t>M 20</t>
  </si>
  <si>
    <t>M 18</t>
  </si>
  <si>
    <t>M 24</t>
  </si>
  <si>
    <t>M 22</t>
  </si>
  <si>
    <t>M 27</t>
  </si>
  <si>
    <t>M 30</t>
  </si>
  <si>
    <t>M 36</t>
  </si>
  <si>
    <t>M 33</t>
  </si>
  <si>
    <t>피치</t>
    <phoneticPr fontId="1" type="noConversion"/>
  </si>
  <si>
    <r>
      <t>미터보통나사</t>
    </r>
    <r>
      <rPr>
        <sz val="14"/>
        <color rgb="FF000000"/>
        <rFont val="맑은 고딕"/>
        <family val="3"/>
        <charset val="129"/>
        <scheme val="minor"/>
      </rPr>
      <t>(KS B 0201)</t>
    </r>
  </si>
  <si>
    <r>
      <t xml:space="preserve">나 사 의 호 칭 </t>
    </r>
    <r>
      <rPr>
        <sz val="8"/>
        <color theme="1"/>
        <rFont val="맑은 고딕"/>
        <family val="3"/>
        <charset val="129"/>
        <scheme val="minor"/>
      </rPr>
      <t>(1)</t>
    </r>
  </si>
  <si>
    <r>
      <t xml:space="preserve">[註] </t>
    </r>
    <r>
      <rPr>
        <sz val="11"/>
        <color rgb="FF000000"/>
        <rFont val="맑은 고딕"/>
        <family val="3"/>
        <charset val="129"/>
        <scheme val="minor"/>
      </rPr>
      <t>(1) 1 란은 우선적으로 하고, 필요에 따라 2 란 3 란 4 란의 순으로 선택한다. 1 란, 2 란 및 3 란은 ISO R 261에 규정되어 있으며 나사의 호칭지름 선택 기준에 일치하여 있다.</t>
    </r>
  </si>
  <si>
    <r>
      <t>1.561</t>
    </r>
    <r>
      <rPr>
        <sz val="11"/>
        <color theme="1"/>
        <rFont val="맑은 고딕"/>
        <family val="3"/>
        <charset val="129"/>
      </rPr>
      <t>±0.0045</t>
    </r>
    <phoneticPr fontId="1" type="noConversion"/>
  </si>
  <si>
    <t>골지름(Root dia)</t>
    <phoneticPr fontId="1" type="noConversion"/>
  </si>
  <si>
    <t>유효지름(Pitch dia)</t>
    <phoneticPr fontId="1" type="noConversion"/>
  </si>
  <si>
    <t>바깥지름(Major dia)</t>
    <phoneticPr fontId="1" type="noConversion"/>
  </si>
  <si>
    <t>골지름</t>
    <phoneticPr fontId="1" type="noConversion"/>
  </si>
  <si>
    <t>유효지름</t>
    <phoneticPr fontId="1" type="noConversion"/>
  </si>
  <si>
    <t>바깥지름</t>
    <phoneticPr fontId="1" type="noConversion"/>
  </si>
  <si>
    <t>암나사</t>
  </si>
  <si>
    <t>H</t>
    <phoneticPr fontId="1" type="noConversion"/>
  </si>
  <si>
    <t>H/2</t>
    <phoneticPr fontId="1" type="noConversion"/>
  </si>
  <si>
    <t>H/4</t>
    <phoneticPr fontId="1" type="noConversion"/>
  </si>
  <si>
    <t>H/8</t>
    <phoneticPr fontId="1" type="noConversion"/>
  </si>
  <si>
    <t>H1</t>
    <phoneticPr fontId="1" type="noConversion"/>
  </si>
  <si>
    <t>D</t>
    <phoneticPr fontId="1" type="noConversion"/>
  </si>
  <si>
    <t>D1</t>
    <phoneticPr fontId="1" type="noConversion"/>
  </si>
  <si>
    <t>D2</t>
    <phoneticPr fontId="1" type="noConversion"/>
  </si>
  <si>
    <t>높이</t>
    <phoneticPr fontId="1" type="noConversion"/>
  </si>
  <si>
    <t>P</t>
    <phoneticPr fontId="1" type="noConversion"/>
  </si>
  <si>
    <t>1.74+2*(0.173-0.043)</t>
    <phoneticPr fontId="1" type="noConversion"/>
  </si>
  <si>
    <r>
      <t>2-3</t>
    </r>
    <r>
      <rPr>
        <sz val="9"/>
        <color theme="1"/>
        <rFont val="맑은 고딕"/>
        <family val="3"/>
        <charset val="129"/>
      </rPr>
      <t>√3/8*0.4</t>
    </r>
    <phoneticPr fontId="1" type="noConversion"/>
  </si>
  <si>
    <r>
      <t>1.74-</t>
    </r>
    <r>
      <rPr>
        <sz val="9"/>
        <color theme="1"/>
        <rFont val="맑은 고딕"/>
        <family val="3"/>
        <charset val="129"/>
      </rPr>
      <t>√3/4*0.4</t>
    </r>
    <phoneticPr fontId="1" type="noConversion"/>
  </si>
  <si>
    <t>2-0.649519*0.4</t>
    <phoneticPr fontId="1" type="noConversion"/>
  </si>
  <si>
    <t>2-1.082532*0.4</t>
    <phoneticPr fontId="1" type="noConversion"/>
  </si>
  <si>
    <t>0.541266*0.4</t>
    <phoneticPr fontId="1" type="noConversion"/>
  </si>
  <si>
    <t>0.866025*0.4</t>
    <phoneticPr fontId="1" type="noConversion"/>
  </si>
  <si>
    <r>
      <t>2/</t>
    </r>
    <r>
      <rPr>
        <sz val="9"/>
        <color theme="1"/>
        <rFont val="맑은 고딕"/>
        <family val="3"/>
        <charset val="129"/>
      </rPr>
      <t>√</t>
    </r>
    <r>
      <rPr>
        <sz val="9"/>
        <color theme="1"/>
        <rFont val="맑은 고딕"/>
        <family val="2"/>
        <charset val="129"/>
      </rPr>
      <t>3*0.346</t>
    </r>
    <phoneticPr fontId="1" type="noConversion"/>
  </si>
  <si>
    <t>D3</t>
    <phoneticPr fontId="1" type="noConversion"/>
  </si>
  <si>
    <t>내경기준치수</t>
    <phoneticPr fontId="1" type="noConversion"/>
  </si>
  <si>
    <t>AS</t>
    <phoneticPr fontId="1" type="noConversion"/>
  </si>
  <si>
    <t>1.74-0.346/6</t>
    <phoneticPr fontId="1" type="noConversion"/>
  </si>
  <si>
    <t>0.7854*(2-0.9382*0.4)^2</t>
    <phoneticPr fontId="1" type="noConversion"/>
  </si>
  <si>
    <t>모델</t>
    <phoneticPr fontId="1" type="noConversion"/>
  </si>
  <si>
    <t>M2.0x0.4</t>
    <phoneticPr fontId="1" type="noConversion"/>
  </si>
  <si>
    <t>M1.8x0.35</t>
    <phoneticPr fontId="1" type="noConversion"/>
  </si>
  <si>
    <t>M1.6x0.35</t>
    <phoneticPr fontId="1" type="noConversion"/>
  </si>
  <si>
    <t>5/8*0.346</t>
    <phoneticPr fontId="1" type="noConversion"/>
  </si>
  <si>
    <t>접촉높이</t>
    <phoneticPr fontId="1" type="noConversion"/>
  </si>
  <si>
    <t>0.346/2</t>
    <phoneticPr fontId="1" type="noConversion"/>
  </si>
  <si>
    <t>0.346/4</t>
    <phoneticPr fontId="1" type="noConversion"/>
  </si>
  <si>
    <t>0.346/8</t>
    <phoneticPr fontId="1" type="noConversion"/>
  </si>
  <si>
    <r>
      <t>2.006+</t>
    </r>
    <r>
      <rPr>
        <sz val="11"/>
        <color theme="1"/>
        <rFont val="맑은 고딕"/>
        <family val="3"/>
        <charset val="129"/>
      </rPr>
      <t>0.009</t>
    </r>
    <phoneticPr fontId="1" type="noConversion"/>
  </si>
  <si>
    <t>0.188±0.005</t>
    <phoneticPr fontId="1" type="noConversion"/>
  </si>
  <si>
    <t>0.038±0.005</t>
    <phoneticPr fontId="1" type="noConversion"/>
  </si>
  <si>
    <t>나사산 두께</t>
    <phoneticPr fontId="1" type="noConversion"/>
  </si>
  <si>
    <t>유효지름 폭 두께</t>
    <phoneticPr fontId="1" type="noConversion"/>
  </si>
  <si>
    <t>-덴티움 요청사항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</si>
</sst>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555555"/>
      <name val="Arial"/>
      <family val="2"/>
    </font>
    <font>
      <u/>
      <sz val="14"/>
      <color rgb="FF8A837E"/>
      <name val="Arial"/>
      <family val="2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9"/>
      <color theme="1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0" borderId="0" xfId="0" applyFo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176" fontId="5" fillId="0" borderId="5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176" fontId="5" fillId="0" borderId="4" xfId="0" applyNumberFormat="1" applyFont="1" applyBorder="1" applyAlignment="1">
      <alignment horizontal="center" vertical="center" wrapText="1"/>
    </xf>
    <xf numFmtId="176" fontId="5" fillId="0" borderId="20" xfId="0" applyNumberFormat="1" applyFont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176" fontId="6" fillId="2" borderId="5" xfId="0" applyNumberFormat="1" applyFont="1" applyFill="1" applyBorder="1" applyAlignment="1">
      <alignment horizontal="center" vertical="center" wrapText="1"/>
    </xf>
    <xf numFmtId="176" fontId="6" fillId="2" borderId="18" xfId="0" applyNumberFormat="1" applyFont="1" applyFill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176" fontId="15" fillId="0" borderId="0" xfId="0" applyNumberFormat="1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5" fillId="0" borderId="0" xfId="0" applyFont="1">
      <alignment vertical="center"/>
    </xf>
    <xf numFmtId="176" fontId="16" fillId="0" borderId="0" xfId="0" applyNumberFormat="1" applyFon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0" fillId="0" borderId="0" xfId="0" applyFill="1">
      <alignment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76" fontId="16" fillId="2" borderId="1" xfId="0" applyNumberFormat="1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5" fillId="0" borderId="18" xfId="0" applyNumberFormat="1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176" fontId="5" fillId="0" borderId="20" xfId="0" applyNumberFormat="1" applyFont="1" applyFill="1" applyBorder="1" applyAlignment="1">
      <alignment horizontal="center" vertical="center" wrapText="1"/>
    </xf>
    <xf numFmtId="0" fontId="6" fillId="0" borderId="2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176" fontId="6" fillId="0" borderId="20" xfId="0" applyNumberFormat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24</xdr:row>
      <xdr:rowOff>142875</xdr:rowOff>
    </xdr:from>
    <xdr:to>
      <xdr:col>10</xdr:col>
      <xdr:colOff>47625</xdr:colOff>
      <xdr:row>26</xdr:row>
      <xdr:rowOff>66675</xdr:rowOff>
    </xdr:to>
    <xdr:sp macro="" textlink="">
      <xdr:nvSpPr>
        <xdr:cNvPr id="2" name="직사각형 1"/>
        <xdr:cNvSpPr/>
      </xdr:nvSpPr>
      <xdr:spPr>
        <a:xfrm>
          <a:off x="95250" y="5200650"/>
          <a:ext cx="7534275" cy="3524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47624</xdr:colOff>
      <xdr:row>1</xdr:row>
      <xdr:rowOff>142874</xdr:rowOff>
    </xdr:from>
    <xdr:to>
      <xdr:col>9</xdr:col>
      <xdr:colOff>638175</xdr:colOff>
      <xdr:row>14</xdr:row>
      <xdr:rowOff>19050</xdr:rowOff>
    </xdr:to>
    <xdr:pic>
      <xdr:nvPicPr>
        <xdr:cNvPr id="2" name="그림 1" descr="https://postfiles.pstatic.net/MjAxODA2MjRfMTI3/MDAxNTI5ODQ1OTUwNjEw.SDBq2V8yDaFExxT20wFUyrf547YrHFh_Iy7w5dqgtLMg.35zB2OEbvrqxMYkmY8JdfVCoRWkhMA4JkoHjOIMjsrYg.JPEG.hughsfactory/image_7169183351529845904159.jpg?type=w77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49" y="352424"/>
          <a:ext cx="7372351" cy="2619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590551</xdr:colOff>
      <xdr:row>1</xdr:row>
      <xdr:rowOff>19050</xdr:rowOff>
    </xdr:from>
    <xdr:to>
      <xdr:col>11</xdr:col>
      <xdr:colOff>1085851</xdr:colOff>
      <xdr:row>17</xdr:row>
      <xdr:rowOff>114299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43876" y="228600"/>
          <a:ext cx="2667000" cy="34670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showGridLines="0" tabSelected="1" workbookViewId="0">
      <selection activeCell="I5" sqref="I5"/>
    </sheetView>
  </sheetViews>
  <sheetFormatPr defaultRowHeight="16.5" x14ac:dyDescent="0.3"/>
  <cols>
    <col min="1" max="1" width="5.25" customWidth="1"/>
    <col min="2" max="3" width="21.75" customWidth="1"/>
  </cols>
  <sheetData>
    <row r="1" spans="1:3" ht="20.25" x14ac:dyDescent="0.3">
      <c r="A1" s="1" t="s">
        <v>0</v>
      </c>
      <c r="B1" s="1"/>
    </row>
    <row r="2" spans="1:3" ht="20.25" x14ac:dyDescent="0.3">
      <c r="A2" s="106" t="s">
        <v>119</v>
      </c>
      <c r="B2" s="1"/>
    </row>
    <row r="3" spans="1:3" ht="42.75" customHeight="1" x14ac:dyDescent="0.3">
      <c r="A3" s="2"/>
      <c r="B3" s="6" t="s">
        <v>7</v>
      </c>
      <c r="C3" s="6" t="s">
        <v>6</v>
      </c>
    </row>
    <row r="4" spans="1:3" ht="30" customHeight="1" x14ac:dyDescent="0.3">
      <c r="A4" s="2">
        <v>1</v>
      </c>
      <c r="B4" s="3" t="s">
        <v>5</v>
      </c>
      <c r="C4" s="4" t="s">
        <v>1</v>
      </c>
    </row>
    <row r="5" spans="1:3" ht="30" customHeight="1" x14ac:dyDescent="0.3">
      <c r="A5" s="2">
        <v>2</v>
      </c>
      <c r="B5" s="5" t="s">
        <v>76</v>
      </c>
      <c r="C5" s="5" t="s">
        <v>4</v>
      </c>
    </row>
    <row r="6" spans="1:3" ht="30" customHeight="1" x14ac:dyDescent="0.3">
      <c r="A6" s="2">
        <v>3</v>
      </c>
      <c r="B6" s="5" t="s">
        <v>77</v>
      </c>
      <c r="C6" s="5" t="s">
        <v>114</v>
      </c>
    </row>
    <row r="7" spans="1:3" ht="30" customHeight="1" x14ac:dyDescent="0.3">
      <c r="A7" s="2">
        <v>4</v>
      </c>
      <c r="B7" s="5" t="s">
        <v>75</v>
      </c>
      <c r="C7" s="5" t="s">
        <v>74</v>
      </c>
    </row>
    <row r="8" spans="1:3" ht="30" customHeight="1" x14ac:dyDescent="0.3">
      <c r="A8" s="2">
        <v>5</v>
      </c>
      <c r="B8" s="5" t="s">
        <v>8</v>
      </c>
      <c r="C8" s="5" t="s">
        <v>9</v>
      </c>
    </row>
    <row r="9" spans="1:3" ht="30" customHeight="1" x14ac:dyDescent="0.3">
      <c r="A9" s="2">
        <v>6</v>
      </c>
      <c r="B9" s="5" t="s">
        <v>2</v>
      </c>
      <c r="C9" s="5" t="s">
        <v>3</v>
      </c>
    </row>
    <row r="10" spans="1:3" ht="26.25" customHeight="1" x14ac:dyDescent="0.3">
      <c r="A10" s="2">
        <v>7</v>
      </c>
      <c r="B10" s="5" t="s">
        <v>118</v>
      </c>
      <c r="C10" s="5" t="s">
        <v>115</v>
      </c>
    </row>
    <row r="11" spans="1:3" ht="26.25" customHeight="1" x14ac:dyDescent="0.3">
      <c r="A11" s="2">
        <v>8</v>
      </c>
      <c r="B11" s="5" t="s">
        <v>117</v>
      </c>
      <c r="C11" s="5" t="s">
        <v>116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3"/>
  <sheetViews>
    <sheetView showGridLines="0" workbookViewId="0">
      <selection activeCell="M24" sqref="M24"/>
    </sheetView>
  </sheetViews>
  <sheetFormatPr defaultRowHeight="16.5" x14ac:dyDescent="0.3"/>
  <cols>
    <col min="1" max="1" width="2" style="8" customWidth="1"/>
    <col min="2" max="2" width="10.625" style="8" customWidth="1"/>
    <col min="3" max="3" width="10" style="8" customWidth="1"/>
    <col min="4" max="4" width="9.5" style="8" customWidth="1"/>
    <col min="5" max="5" width="12" style="8" customWidth="1"/>
    <col min="6" max="6" width="11.625" style="8" customWidth="1"/>
    <col min="7" max="7" width="10.375" style="8" customWidth="1"/>
    <col min="8" max="8" width="11" style="8" customWidth="1"/>
    <col min="9" max="9" width="10.25" style="8" customWidth="1"/>
    <col min="10" max="10" width="12.125" style="8" customWidth="1"/>
    <col min="11" max="12" width="11.625" style="8" customWidth="1"/>
    <col min="13" max="16384" width="9" style="8"/>
  </cols>
  <sheetData>
    <row r="1" spans="2:10" ht="21" customHeight="1" thickBot="1" x14ac:dyDescent="0.35">
      <c r="B1" s="72" t="s">
        <v>71</v>
      </c>
      <c r="C1" s="73"/>
      <c r="D1" s="73"/>
      <c r="E1" s="73"/>
      <c r="F1" s="73"/>
      <c r="G1" s="73"/>
      <c r="H1" s="73"/>
      <c r="I1" s="73"/>
      <c r="J1" s="74"/>
    </row>
    <row r="2" spans="2:10" ht="17.25" thickBot="1" x14ac:dyDescent="0.35">
      <c r="B2" s="53" t="s">
        <v>72</v>
      </c>
      <c r="C2" s="54"/>
      <c r="D2" s="54"/>
      <c r="E2" s="54"/>
      <c r="F2" s="31" t="s">
        <v>70</v>
      </c>
      <c r="G2" s="9" t="s">
        <v>12</v>
      </c>
      <c r="H2" s="61" t="s">
        <v>14</v>
      </c>
      <c r="I2" s="61"/>
      <c r="J2" s="62"/>
    </row>
    <row r="3" spans="2:10" x14ac:dyDescent="0.3">
      <c r="B3" s="55"/>
      <c r="C3" s="56"/>
      <c r="D3" s="56"/>
      <c r="E3" s="57"/>
      <c r="F3" s="10" t="s">
        <v>10</v>
      </c>
      <c r="G3" s="11" t="s">
        <v>10</v>
      </c>
      <c r="H3" s="10" t="s">
        <v>15</v>
      </c>
      <c r="I3" s="10" t="s">
        <v>17</v>
      </c>
      <c r="J3" s="12" t="s">
        <v>19</v>
      </c>
    </row>
    <row r="4" spans="2:10" ht="12" customHeight="1" thickBot="1" x14ac:dyDescent="0.35">
      <c r="B4" s="58"/>
      <c r="C4" s="59"/>
      <c r="D4" s="59"/>
      <c r="E4" s="60"/>
      <c r="F4" s="10" t="s">
        <v>11</v>
      </c>
      <c r="G4" s="10" t="s">
        <v>13</v>
      </c>
      <c r="H4" s="13" t="s">
        <v>16</v>
      </c>
      <c r="I4" s="13" t="s">
        <v>18</v>
      </c>
      <c r="J4" s="14" t="s">
        <v>20</v>
      </c>
    </row>
    <row r="5" spans="2:10" ht="17.25" thickBot="1" x14ac:dyDescent="0.35">
      <c r="B5" s="63">
        <v>1</v>
      </c>
      <c r="C5" s="66">
        <v>2</v>
      </c>
      <c r="D5" s="66">
        <v>3</v>
      </c>
      <c r="E5" s="66">
        <v>4</v>
      </c>
      <c r="F5" s="11"/>
      <c r="G5" s="11"/>
      <c r="H5" s="69" t="s">
        <v>21</v>
      </c>
      <c r="I5" s="70"/>
      <c r="J5" s="71"/>
    </row>
    <row r="6" spans="2:10" x14ac:dyDescent="0.3">
      <c r="B6" s="64"/>
      <c r="C6" s="67"/>
      <c r="D6" s="67"/>
      <c r="E6" s="67"/>
      <c r="F6" s="11"/>
      <c r="G6" s="11"/>
      <c r="H6" s="10" t="s">
        <v>80</v>
      </c>
      <c r="I6" s="10" t="s">
        <v>79</v>
      </c>
      <c r="J6" s="12" t="s">
        <v>78</v>
      </c>
    </row>
    <row r="7" spans="2:10" ht="13.5" customHeight="1" thickBot="1" x14ac:dyDescent="0.35">
      <c r="B7" s="65"/>
      <c r="C7" s="68"/>
      <c r="D7" s="68"/>
      <c r="E7" s="68"/>
      <c r="F7" s="15"/>
      <c r="G7" s="15"/>
      <c r="H7" s="13" t="s">
        <v>22</v>
      </c>
      <c r="I7" s="13" t="s">
        <v>23</v>
      </c>
      <c r="J7" s="14" t="s">
        <v>24</v>
      </c>
    </row>
    <row r="8" spans="2:10" x14ac:dyDescent="0.3">
      <c r="B8" s="17" t="s">
        <v>25</v>
      </c>
      <c r="C8" s="10" t="s">
        <v>10</v>
      </c>
      <c r="D8" s="18"/>
      <c r="E8" s="66"/>
      <c r="F8" s="19">
        <v>7.4999999999999997E-2</v>
      </c>
      <c r="G8" s="19">
        <v>4.1000000000000002E-2</v>
      </c>
      <c r="H8" s="19">
        <v>0.25</v>
      </c>
      <c r="I8" s="19">
        <v>0.20100000000000001</v>
      </c>
      <c r="J8" s="20">
        <v>0.16900000000000001</v>
      </c>
    </row>
    <row r="9" spans="2:10" x14ac:dyDescent="0.3">
      <c r="B9" s="17" t="s">
        <v>26</v>
      </c>
      <c r="C9" s="10" t="s">
        <v>10</v>
      </c>
      <c r="D9" s="21"/>
      <c r="E9" s="67"/>
      <c r="F9" s="19">
        <v>0.08</v>
      </c>
      <c r="G9" s="19">
        <v>4.2999999999999997E-2</v>
      </c>
      <c r="H9" s="19">
        <v>0.3</v>
      </c>
      <c r="I9" s="19">
        <v>0.248</v>
      </c>
      <c r="J9" s="20">
        <v>0.21299999999999999</v>
      </c>
    </row>
    <row r="10" spans="2:10" ht="17.25" thickBot="1" x14ac:dyDescent="0.35">
      <c r="B10" s="22" t="s">
        <v>10</v>
      </c>
      <c r="C10" s="13" t="s">
        <v>27</v>
      </c>
      <c r="D10" s="23"/>
      <c r="E10" s="68"/>
      <c r="F10" s="24">
        <v>0.09</v>
      </c>
      <c r="G10" s="24">
        <v>4.9000000000000002E-2</v>
      </c>
      <c r="H10" s="24">
        <v>0.35</v>
      </c>
      <c r="I10" s="24">
        <v>0.29199999999999998</v>
      </c>
      <c r="J10" s="25">
        <v>0.253</v>
      </c>
    </row>
    <row r="11" spans="2:10" x14ac:dyDescent="0.3">
      <c r="B11" s="17" t="s">
        <v>28</v>
      </c>
      <c r="C11" s="10" t="s">
        <v>10</v>
      </c>
      <c r="D11" s="18"/>
      <c r="E11" s="66"/>
      <c r="F11" s="19">
        <v>0.1</v>
      </c>
      <c r="G11" s="19">
        <v>5.3999999999999999E-2</v>
      </c>
      <c r="H11" s="19">
        <v>0.4</v>
      </c>
      <c r="I11" s="19">
        <v>0.33500000000000002</v>
      </c>
      <c r="J11" s="20">
        <v>0.29199999999999998</v>
      </c>
    </row>
    <row r="12" spans="2:10" x14ac:dyDescent="0.3">
      <c r="B12" s="17" t="s">
        <v>10</v>
      </c>
      <c r="C12" s="10" t="s">
        <v>30</v>
      </c>
      <c r="D12" s="21"/>
      <c r="E12" s="67"/>
      <c r="F12" s="19">
        <v>0.1</v>
      </c>
      <c r="G12" s="19">
        <v>5.3999999999999999E-2</v>
      </c>
      <c r="H12" s="19">
        <v>0.45</v>
      </c>
      <c r="I12" s="19">
        <v>0.38500000000000001</v>
      </c>
      <c r="J12" s="20">
        <v>0.34200000000000003</v>
      </c>
    </row>
    <row r="13" spans="2:10" ht="17.25" thickBot="1" x14ac:dyDescent="0.35">
      <c r="B13" s="22" t="s">
        <v>29</v>
      </c>
      <c r="C13" s="13" t="s">
        <v>10</v>
      </c>
      <c r="D13" s="23"/>
      <c r="E13" s="68"/>
      <c r="F13" s="24">
        <v>0.125</v>
      </c>
      <c r="G13" s="24">
        <v>6.8000000000000005E-2</v>
      </c>
      <c r="H13" s="24">
        <v>0.5</v>
      </c>
      <c r="I13" s="24">
        <v>0.41899999999999998</v>
      </c>
      <c r="J13" s="25">
        <v>0.36499999999999999</v>
      </c>
    </row>
    <row r="14" spans="2:10" x14ac:dyDescent="0.3">
      <c r="B14" s="17" t="s">
        <v>10</v>
      </c>
      <c r="C14" s="10" t="s">
        <v>32</v>
      </c>
      <c r="D14" s="18"/>
      <c r="E14" s="66"/>
      <c r="F14" s="19">
        <v>0.125</v>
      </c>
      <c r="G14" s="19">
        <v>6.8000000000000005E-2</v>
      </c>
      <c r="H14" s="19">
        <v>0.55000000000000004</v>
      </c>
      <c r="I14" s="19">
        <v>0.46899999999999997</v>
      </c>
      <c r="J14" s="20">
        <v>0.41499999999999998</v>
      </c>
    </row>
    <row r="15" spans="2:10" x14ac:dyDescent="0.3">
      <c r="B15" s="17" t="s">
        <v>31</v>
      </c>
      <c r="C15" s="10" t="s">
        <v>10</v>
      </c>
      <c r="D15" s="21"/>
      <c r="E15" s="67"/>
      <c r="F15" s="19">
        <v>0.15</v>
      </c>
      <c r="G15" s="19">
        <v>8.1000000000000003E-2</v>
      </c>
      <c r="H15" s="19">
        <v>0.6</v>
      </c>
      <c r="I15" s="19">
        <v>0.503</v>
      </c>
      <c r="J15" s="20">
        <v>0.438</v>
      </c>
    </row>
    <row r="16" spans="2:10" ht="17.25" thickBot="1" x14ac:dyDescent="0.35">
      <c r="B16" s="22" t="s">
        <v>10</v>
      </c>
      <c r="C16" s="13" t="s">
        <v>33</v>
      </c>
      <c r="D16" s="23"/>
      <c r="E16" s="68"/>
      <c r="F16" s="24">
        <v>0.17499999999999999</v>
      </c>
      <c r="G16" s="24">
        <v>9.5000000000000001E-2</v>
      </c>
      <c r="H16" s="24">
        <v>0.7</v>
      </c>
      <c r="I16" s="24">
        <v>0.58599999999999997</v>
      </c>
      <c r="J16" s="25">
        <v>0.51100000000000001</v>
      </c>
    </row>
    <row r="17" spans="2:10" x14ac:dyDescent="0.3">
      <c r="B17" s="82" t="s">
        <v>34</v>
      </c>
      <c r="C17" s="83" t="s">
        <v>10</v>
      </c>
      <c r="D17" s="84"/>
      <c r="E17" s="85"/>
      <c r="F17" s="86">
        <v>0.2</v>
      </c>
      <c r="G17" s="86">
        <v>0.108</v>
      </c>
      <c r="H17" s="86">
        <v>0.8</v>
      </c>
      <c r="I17" s="86">
        <v>0.67</v>
      </c>
      <c r="J17" s="87">
        <v>0.58299999999999996</v>
      </c>
    </row>
    <row r="18" spans="2:10" x14ac:dyDescent="0.3">
      <c r="B18" s="82" t="s">
        <v>10</v>
      </c>
      <c r="C18" s="83" t="s">
        <v>36</v>
      </c>
      <c r="D18" s="88"/>
      <c r="E18" s="89"/>
      <c r="F18" s="86">
        <v>0.22500000000000001</v>
      </c>
      <c r="G18" s="86">
        <v>0.122</v>
      </c>
      <c r="H18" s="86">
        <v>0.9</v>
      </c>
      <c r="I18" s="86">
        <v>0.754</v>
      </c>
      <c r="J18" s="87">
        <v>0.65600000000000003</v>
      </c>
    </row>
    <row r="19" spans="2:10" ht="17.25" thickBot="1" x14ac:dyDescent="0.35">
      <c r="B19" s="90" t="s">
        <v>35</v>
      </c>
      <c r="C19" s="91" t="s">
        <v>10</v>
      </c>
      <c r="D19" s="92"/>
      <c r="E19" s="93"/>
      <c r="F19" s="94">
        <v>0.25</v>
      </c>
      <c r="G19" s="94">
        <v>0.13500000000000001</v>
      </c>
      <c r="H19" s="94">
        <v>1</v>
      </c>
      <c r="I19" s="94">
        <v>0.83799999999999997</v>
      </c>
      <c r="J19" s="95">
        <v>0.72899999999999998</v>
      </c>
    </row>
    <row r="20" spans="2:10" x14ac:dyDescent="0.3">
      <c r="B20" s="82" t="s">
        <v>10</v>
      </c>
      <c r="C20" s="83" t="s">
        <v>38</v>
      </c>
      <c r="D20" s="84"/>
      <c r="E20" s="85"/>
      <c r="F20" s="86">
        <v>0.25</v>
      </c>
      <c r="G20" s="86">
        <v>0.13500000000000001</v>
      </c>
      <c r="H20" s="86">
        <v>1.1000000000000001</v>
      </c>
      <c r="I20" s="86">
        <v>0.93799999999999994</v>
      </c>
      <c r="J20" s="87">
        <v>0.82899999999999996</v>
      </c>
    </row>
    <row r="21" spans="2:10" x14ac:dyDescent="0.3">
      <c r="B21" s="82" t="s">
        <v>37</v>
      </c>
      <c r="C21" s="83" t="s">
        <v>10</v>
      </c>
      <c r="D21" s="88"/>
      <c r="E21" s="89"/>
      <c r="F21" s="86">
        <v>0.25</v>
      </c>
      <c r="G21" s="86">
        <v>0.13500000000000001</v>
      </c>
      <c r="H21" s="86">
        <v>1.2</v>
      </c>
      <c r="I21" s="86">
        <v>1.038</v>
      </c>
      <c r="J21" s="87">
        <v>0.92900000000000005</v>
      </c>
    </row>
    <row r="22" spans="2:10" ht="17.25" thickBot="1" x14ac:dyDescent="0.35">
      <c r="B22" s="90" t="s">
        <v>10</v>
      </c>
      <c r="C22" s="91" t="s">
        <v>39</v>
      </c>
      <c r="D22" s="92"/>
      <c r="E22" s="93"/>
      <c r="F22" s="94">
        <v>0.3</v>
      </c>
      <c r="G22" s="94">
        <v>0.16200000000000001</v>
      </c>
      <c r="H22" s="94">
        <v>1.4</v>
      </c>
      <c r="I22" s="94">
        <v>1.2050000000000001</v>
      </c>
      <c r="J22" s="95">
        <v>1.075</v>
      </c>
    </row>
    <row r="23" spans="2:10" s="16" customFormat="1" x14ac:dyDescent="0.3">
      <c r="B23" s="96" t="s">
        <v>40</v>
      </c>
      <c r="C23" s="97" t="s">
        <v>10</v>
      </c>
      <c r="D23" s="98"/>
      <c r="E23" s="97" t="s">
        <v>10</v>
      </c>
      <c r="F23" s="99">
        <v>0.35</v>
      </c>
      <c r="G23" s="99">
        <v>0.189</v>
      </c>
      <c r="H23" s="99">
        <v>1.6</v>
      </c>
      <c r="I23" s="99">
        <v>1.373</v>
      </c>
      <c r="J23" s="100">
        <v>1.2210000000000001</v>
      </c>
    </row>
    <row r="24" spans="2:10" x14ac:dyDescent="0.3">
      <c r="B24" s="82" t="s">
        <v>10</v>
      </c>
      <c r="C24" s="83" t="s">
        <v>10</v>
      </c>
      <c r="D24" s="88"/>
      <c r="E24" s="83" t="s">
        <v>42</v>
      </c>
      <c r="F24" s="86">
        <v>0.35</v>
      </c>
      <c r="G24" s="86">
        <v>0.189</v>
      </c>
      <c r="H24" s="86">
        <v>1.7</v>
      </c>
      <c r="I24" s="86">
        <v>1.4730000000000001</v>
      </c>
      <c r="J24" s="87">
        <v>1.321</v>
      </c>
    </row>
    <row r="25" spans="2:10" s="16" customFormat="1" ht="17.25" thickBot="1" x14ac:dyDescent="0.35">
      <c r="B25" s="101" t="s">
        <v>10</v>
      </c>
      <c r="C25" s="102" t="s">
        <v>41</v>
      </c>
      <c r="D25" s="103"/>
      <c r="E25" s="102" t="s">
        <v>10</v>
      </c>
      <c r="F25" s="104">
        <v>0.35</v>
      </c>
      <c r="G25" s="104">
        <v>0.189</v>
      </c>
      <c r="H25" s="104">
        <v>1.8</v>
      </c>
      <c r="I25" s="104">
        <v>1.573</v>
      </c>
      <c r="J25" s="105">
        <v>1.421</v>
      </c>
    </row>
    <row r="26" spans="2:10" s="16" customFormat="1" x14ac:dyDescent="0.3">
      <c r="B26" s="26" t="s">
        <v>43</v>
      </c>
      <c r="C26" s="27" t="s">
        <v>10</v>
      </c>
      <c r="D26" s="28"/>
      <c r="E26" s="27" t="s">
        <v>10</v>
      </c>
      <c r="F26" s="29">
        <v>0.4</v>
      </c>
      <c r="G26" s="29">
        <v>0.217</v>
      </c>
      <c r="H26" s="29">
        <v>2</v>
      </c>
      <c r="I26" s="29">
        <v>1.74</v>
      </c>
      <c r="J26" s="30">
        <v>1.5669999999999999</v>
      </c>
    </row>
    <row r="27" spans="2:10" x14ac:dyDescent="0.3">
      <c r="B27" s="17" t="s">
        <v>10</v>
      </c>
      <c r="C27" s="10" t="s">
        <v>44</v>
      </c>
      <c r="D27" s="21"/>
      <c r="E27" s="10" t="s">
        <v>10</v>
      </c>
      <c r="F27" s="19">
        <v>0.45</v>
      </c>
      <c r="G27" s="19">
        <v>0.24399999999999999</v>
      </c>
      <c r="H27" s="19">
        <v>2.2000000000000002</v>
      </c>
      <c r="I27" s="19">
        <v>1.9079999999999999</v>
      </c>
      <c r="J27" s="20">
        <v>1.7130000000000001</v>
      </c>
    </row>
    <row r="28" spans="2:10" ht="17.25" thickBot="1" x14ac:dyDescent="0.35">
      <c r="B28" s="22" t="s">
        <v>10</v>
      </c>
      <c r="C28" s="13" t="s">
        <v>10</v>
      </c>
      <c r="D28" s="23"/>
      <c r="E28" s="13" t="s">
        <v>45</v>
      </c>
      <c r="F28" s="24">
        <v>0.4</v>
      </c>
      <c r="G28" s="24">
        <v>0.217</v>
      </c>
      <c r="H28" s="24">
        <v>2.2999999999999998</v>
      </c>
      <c r="I28" s="24">
        <v>2.04</v>
      </c>
      <c r="J28" s="25">
        <v>1.867</v>
      </c>
    </row>
    <row r="29" spans="2:10" x14ac:dyDescent="0.3">
      <c r="B29" s="17" t="s">
        <v>46</v>
      </c>
      <c r="C29" s="66"/>
      <c r="D29" s="66"/>
      <c r="E29" s="10" t="s">
        <v>10</v>
      </c>
      <c r="F29" s="19">
        <v>0.45</v>
      </c>
      <c r="G29" s="19">
        <v>0.24399999999999999</v>
      </c>
      <c r="H29" s="19">
        <v>2.5</v>
      </c>
      <c r="I29" s="19">
        <v>2.2080000000000002</v>
      </c>
      <c r="J29" s="20">
        <v>2.0230000000000001</v>
      </c>
    </row>
    <row r="30" spans="2:10" x14ac:dyDescent="0.3">
      <c r="B30" s="17" t="s">
        <v>10</v>
      </c>
      <c r="C30" s="67"/>
      <c r="D30" s="67"/>
      <c r="E30" s="10" t="s">
        <v>48</v>
      </c>
      <c r="F30" s="19">
        <v>0.45</v>
      </c>
      <c r="G30" s="19">
        <v>0.24399999999999999</v>
      </c>
      <c r="H30" s="19">
        <v>2.6</v>
      </c>
      <c r="I30" s="19">
        <v>2.3079999999999998</v>
      </c>
      <c r="J30" s="20">
        <v>2.113</v>
      </c>
    </row>
    <row r="31" spans="2:10" ht="17.25" thickBot="1" x14ac:dyDescent="0.35">
      <c r="B31" s="22" t="s">
        <v>47</v>
      </c>
      <c r="C31" s="68"/>
      <c r="D31" s="68"/>
      <c r="E31" s="13" t="s">
        <v>10</v>
      </c>
      <c r="F31" s="24">
        <v>0.5</v>
      </c>
      <c r="G31" s="24">
        <v>0.27100000000000002</v>
      </c>
      <c r="H31" s="24">
        <v>3</v>
      </c>
      <c r="I31" s="24">
        <v>2.6749999999999998</v>
      </c>
      <c r="J31" s="25">
        <v>2.4590000000000001</v>
      </c>
    </row>
    <row r="32" spans="2:10" x14ac:dyDescent="0.3">
      <c r="B32" s="17" t="s">
        <v>10</v>
      </c>
      <c r="C32" s="10" t="s">
        <v>50</v>
      </c>
      <c r="D32" s="66"/>
      <c r="E32" s="66"/>
      <c r="F32" s="19">
        <v>0.6</v>
      </c>
      <c r="G32" s="19">
        <v>0.32500000000000001</v>
      </c>
      <c r="H32" s="19">
        <v>3.5</v>
      </c>
      <c r="I32" s="19">
        <v>3.11</v>
      </c>
      <c r="J32" s="20">
        <v>2.85</v>
      </c>
    </row>
    <row r="33" spans="2:10" x14ac:dyDescent="0.3">
      <c r="B33" s="17" t="s">
        <v>49</v>
      </c>
      <c r="C33" s="10" t="s">
        <v>10</v>
      </c>
      <c r="D33" s="67"/>
      <c r="E33" s="67"/>
      <c r="F33" s="19">
        <v>0.7</v>
      </c>
      <c r="G33" s="19">
        <v>0.379</v>
      </c>
      <c r="H33" s="19">
        <v>4</v>
      </c>
      <c r="I33" s="19">
        <v>3.5449999999999999</v>
      </c>
      <c r="J33" s="20">
        <v>3.242</v>
      </c>
    </row>
    <row r="34" spans="2:10" ht="17.25" thickBot="1" x14ac:dyDescent="0.35">
      <c r="B34" s="22"/>
      <c r="C34" s="13" t="s">
        <v>51</v>
      </c>
      <c r="D34" s="68"/>
      <c r="E34" s="68"/>
      <c r="F34" s="24">
        <v>0.75</v>
      </c>
      <c r="G34" s="24">
        <v>0.40600000000000003</v>
      </c>
      <c r="H34" s="24">
        <v>4.5</v>
      </c>
      <c r="I34" s="24">
        <v>4.0129999999999999</v>
      </c>
      <c r="J34" s="25">
        <v>3.6880000000000002</v>
      </c>
    </row>
    <row r="35" spans="2:10" x14ac:dyDescent="0.3">
      <c r="B35" s="17" t="s">
        <v>52</v>
      </c>
      <c r="C35" s="66"/>
      <c r="D35" s="10" t="s">
        <v>10</v>
      </c>
      <c r="E35" s="66"/>
      <c r="F35" s="19">
        <v>0.8</v>
      </c>
      <c r="G35" s="19">
        <v>0.433</v>
      </c>
      <c r="H35" s="19">
        <v>5</v>
      </c>
      <c r="I35" s="19">
        <v>4.4800000000000004</v>
      </c>
      <c r="J35" s="20">
        <v>4.1340000000000003</v>
      </c>
    </row>
    <row r="36" spans="2:10" x14ac:dyDescent="0.3">
      <c r="B36" s="17" t="s">
        <v>53</v>
      </c>
      <c r="C36" s="67"/>
      <c r="D36" s="10" t="s">
        <v>10</v>
      </c>
      <c r="E36" s="67"/>
      <c r="F36" s="19">
        <v>1</v>
      </c>
      <c r="G36" s="19">
        <v>0.54100000000000004</v>
      </c>
      <c r="H36" s="19">
        <v>6</v>
      </c>
      <c r="I36" s="19">
        <v>5.35</v>
      </c>
      <c r="J36" s="20">
        <v>4.9169999999999998</v>
      </c>
    </row>
    <row r="37" spans="2:10" ht="17.25" thickBot="1" x14ac:dyDescent="0.35">
      <c r="B37" s="22" t="s">
        <v>10</v>
      </c>
      <c r="C37" s="68"/>
      <c r="D37" s="13" t="s">
        <v>54</v>
      </c>
      <c r="E37" s="68"/>
      <c r="F37" s="24">
        <v>1</v>
      </c>
      <c r="G37" s="24">
        <v>0.54100000000000004</v>
      </c>
      <c r="H37" s="24">
        <v>7</v>
      </c>
      <c r="I37" s="24">
        <v>6.35</v>
      </c>
      <c r="J37" s="25">
        <v>5.9169999999999998</v>
      </c>
    </row>
    <row r="38" spans="2:10" x14ac:dyDescent="0.3">
      <c r="B38" s="17" t="s">
        <v>55</v>
      </c>
      <c r="C38" s="66"/>
      <c r="D38" s="10" t="s">
        <v>10</v>
      </c>
      <c r="E38" s="66"/>
      <c r="F38" s="19">
        <v>1.25</v>
      </c>
      <c r="G38" s="19">
        <v>0.67700000000000005</v>
      </c>
      <c r="H38" s="19">
        <v>8</v>
      </c>
      <c r="I38" s="19">
        <v>7.1879999999999997</v>
      </c>
      <c r="J38" s="20">
        <v>6.6470000000000002</v>
      </c>
    </row>
    <row r="39" spans="2:10" x14ac:dyDescent="0.3">
      <c r="B39" s="17" t="s">
        <v>10</v>
      </c>
      <c r="C39" s="67"/>
      <c r="D39" s="10" t="s">
        <v>57</v>
      </c>
      <c r="E39" s="67"/>
      <c r="F39" s="19">
        <v>1.25</v>
      </c>
      <c r="G39" s="19">
        <v>0.67700000000000005</v>
      </c>
      <c r="H39" s="19">
        <v>9</v>
      </c>
      <c r="I39" s="19">
        <v>8.1880000000000006</v>
      </c>
      <c r="J39" s="20">
        <v>7.6470000000000002</v>
      </c>
    </row>
    <row r="40" spans="2:10" ht="17.25" thickBot="1" x14ac:dyDescent="0.35">
      <c r="B40" s="22" t="s">
        <v>56</v>
      </c>
      <c r="C40" s="68"/>
      <c r="D40" s="13" t="s">
        <v>10</v>
      </c>
      <c r="E40" s="68"/>
      <c r="F40" s="24">
        <v>1.5</v>
      </c>
      <c r="G40" s="24">
        <v>0.81200000000000006</v>
      </c>
      <c r="H40" s="24">
        <v>10</v>
      </c>
      <c r="I40" s="24">
        <v>9.0259999999999998</v>
      </c>
      <c r="J40" s="25">
        <v>8.3759999999999994</v>
      </c>
    </row>
    <row r="41" spans="2:10" x14ac:dyDescent="0.3">
      <c r="B41" s="17" t="s">
        <v>10</v>
      </c>
      <c r="C41" s="10" t="s">
        <v>10</v>
      </c>
      <c r="D41" s="10" t="s">
        <v>60</v>
      </c>
      <c r="E41" s="66"/>
      <c r="F41" s="19">
        <v>1.5</v>
      </c>
      <c r="G41" s="19">
        <v>0.81200000000000006</v>
      </c>
      <c r="H41" s="19">
        <v>11</v>
      </c>
      <c r="I41" s="19">
        <v>10.026</v>
      </c>
      <c r="J41" s="20">
        <v>9.3759999999999994</v>
      </c>
    </row>
    <row r="42" spans="2:10" x14ac:dyDescent="0.3">
      <c r="B42" s="17" t="s">
        <v>58</v>
      </c>
      <c r="C42" s="10" t="s">
        <v>10</v>
      </c>
      <c r="D42" s="10" t="s">
        <v>10</v>
      </c>
      <c r="E42" s="67"/>
      <c r="F42" s="19">
        <v>1.75</v>
      </c>
      <c r="G42" s="19">
        <v>0.94699999999999995</v>
      </c>
      <c r="H42" s="19">
        <v>12</v>
      </c>
      <c r="I42" s="19">
        <v>10.863</v>
      </c>
      <c r="J42" s="20">
        <v>10.106</v>
      </c>
    </row>
    <row r="43" spans="2:10" ht="17.25" thickBot="1" x14ac:dyDescent="0.35">
      <c r="B43" s="22" t="s">
        <v>10</v>
      </c>
      <c r="C43" s="13" t="s">
        <v>59</v>
      </c>
      <c r="D43" s="13" t="s">
        <v>10</v>
      </c>
      <c r="E43" s="68"/>
      <c r="F43" s="24">
        <v>2</v>
      </c>
      <c r="G43" s="24">
        <v>1.083</v>
      </c>
      <c r="H43" s="24">
        <v>14</v>
      </c>
      <c r="I43" s="24">
        <v>12.701000000000001</v>
      </c>
      <c r="J43" s="25">
        <v>11.835000000000001</v>
      </c>
    </row>
    <row r="44" spans="2:10" x14ac:dyDescent="0.3">
      <c r="B44" s="17" t="s">
        <v>61</v>
      </c>
      <c r="C44" s="10" t="s">
        <v>10</v>
      </c>
      <c r="D44" s="66"/>
      <c r="E44" s="66"/>
      <c r="F44" s="19">
        <v>2</v>
      </c>
      <c r="G44" s="19">
        <v>1.083</v>
      </c>
      <c r="H44" s="19">
        <v>16</v>
      </c>
      <c r="I44" s="19">
        <v>14.701000000000001</v>
      </c>
      <c r="J44" s="20">
        <v>13.835000000000001</v>
      </c>
    </row>
    <row r="45" spans="2:10" x14ac:dyDescent="0.3">
      <c r="B45" s="17" t="s">
        <v>10</v>
      </c>
      <c r="C45" s="10" t="s">
        <v>63</v>
      </c>
      <c r="D45" s="67"/>
      <c r="E45" s="67"/>
      <c r="F45" s="19">
        <v>2.5</v>
      </c>
      <c r="G45" s="19">
        <v>1.353</v>
      </c>
      <c r="H45" s="19">
        <v>18</v>
      </c>
      <c r="I45" s="19">
        <v>16.373000000000001</v>
      </c>
      <c r="J45" s="20">
        <v>15.294</v>
      </c>
    </row>
    <row r="46" spans="2:10" ht="17.25" thickBot="1" x14ac:dyDescent="0.35">
      <c r="B46" s="22" t="s">
        <v>62</v>
      </c>
      <c r="C46" s="13" t="s">
        <v>10</v>
      </c>
      <c r="D46" s="68"/>
      <c r="E46" s="68"/>
      <c r="F46" s="24">
        <v>2.5</v>
      </c>
      <c r="G46" s="24">
        <v>1.353</v>
      </c>
      <c r="H46" s="24">
        <v>20</v>
      </c>
      <c r="I46" s="24">
        <v>18.376000000000001</v>
      </c>
      <c r="J46" s="25">
        <v>17.294</v>
      </c>
    </row>
    <row r="47" spans="2:10" x14ac:dyDescent="0.3">
      <c r="B47" s="17" t="s">
        <v>10</v>
      </c>
      <c r="C47" s="10" t="s">
        <v>65</v>
      </c>
      <c r="D47" s="66"/>
      <c r="E47" s="66"/>
      <c r="F47" s="19">
        <v>2.5</v>
      </c>
      <c r="G47" s="19">
        <v>1.353</v>
      </c>
      <c r="H47" s="19">
        <v>22</v>
      </c>
      <c r="I47" s="19">
        <v>20.376000000000001</v>
      </c>
      <c r="J47" s="20">
        <v>19.294</v>
      </c>
    </row>
    <row r="48" spans="2:10" x14ac:dyDescent="0.3">
      <c r="B48" s="17" t="s">
        <v>64</v>
      </c>
      <c r="C48" s="10" t="s">
        <v>10</v>
      </c>
      <c r="D48" s="67"/>
      <c r="E48" s="67"/>
      <c r="F48" s="19">
        <v>3</v>
      </c>
      <c r="G48" s="19">
        <v>1.6419999999999999</v>
      </c>
      <c r="H48" s="19">
        <v>24</v>
      </c>
      <c r="I48" s="19">
        <v>22.050999999999998</v>
      </c>
      <c r="J48" s="20">
        <v>20.751999999999999</v>
      </c>
    </row>
    <row r="49" spans="2:10" ht="17.25" thickBot="1" x14ac:dyDescent="0.35">
      <c r="B49" s="22" t="s">
        <v>10</v>
      </c>
      <c r="C49" s="13" t="s">
        <v>66</v>
      </c>
      <c r="D49" s="68"/>
      <c r="E49" s="68"/>
      <c r="F49" s="24">
        <v>3</v>
      </c>
      <c r="G49" s="24">
        <v>1.6419999999999999</v>
      </c>
      <c r="H49" s="24">
        <v>27</v>
      </c>
      <c r="I49" s="24">
        <v>25.050999999999998</v>
      </c>
      <c r="J49" s="25">
        <v>23.751999999999999</v>
      </c>
    </row>
    <row r="50" spans="2:10" x14ac:dyDescent="0.3">
      <c r="B50" s="17" t="s">
        <v>67</v>
      </c>
      <c r="C50" s="66" t="s">
        <v>69</v>
      </c>
      <c r="D50" s="66"/>
      <c r="E50" s="66"/>
      <c r="F50" s="19">
        <v>3.5</v>
      </c>
      <c r="G50" s="19">
        <v>1.8939999999999999</v>
      </c>
      <c r="H50" s="19">
        <v>30</v>
      </c>
      <c r="I50" s="19">
        <v>27.727</v>
      </c>
      <c r="J50" s="20">
        <v>26.210999999999999</v>
      </c>
    </row>
    <row r="51" spans="2:10" x14ac:dyDescent="0.3">
      <c r="B51" s="17" t="s">
        <v>10</v>
      </c>
      <c r="C51" s="67"/>
      <c r="D51" s="67"/>
      <c r="E51" s="67"/>
      <c r="F51" s="19">
        <v>3.5</v>
      </c>
      <c r="G51" s="19">
        <v>1.8939999999999999</v>
      </c>
      <c r="H51" s="19">
        <v>33</v>
      </c>
      <c r="I51" s="19">
        <v>30.727</v>
      </c>
      <c r="J51" s="20">
        <v>29.210999999999999</v>
      </c>
    </row>
    <row r="52" spans="2:10" ht="17.25" thickBot="1" x14ac:dyDescent="0.35">
      <c r="B52" s="22" t="s">
        <v>68</v>
      </c>
      <c r="C52" s="68"/>
      <c r="D52" s="68"/>
      <c r="E52" s="68"/>
      <c r="F52" s="24">
        <v>4</v>
      </c>
      <c r="G52" s="24">
        <v>2.165</v>
      </c>
      <c r="H52" s="24">
        <v>36</v>
      </c>
      <c r="I52" s="24">
        <v>33.402000000000001</v>
      </c>
      <c r="J52" s="25">
        <v>31.67</v>
      </c>
    </row>
    <row r="53" spans="2:10" ht="50.25" customHeight="1" x14ac:dyDescent="0.3">
      <c r="B53" s="75" t="s">
        <v>73</v>
      </c>
      <c r="C53" s="75"/>
      <c r="D53" s="75"/>
      <c r="E53" s="75"/>
      <c r="F53" s="75"/>
      <c r="G53" s="75"/>
      <c r="H53" s="75"/>
      <c r="I53" s="75"/>
      <c r="J53" s="75"/>
    </row>
  </sheetData>
  <mergeCells count="30">
    <mergeCell ref="E20:E22"/>
    <mergeCell ref="E17:E19"/>
    <mergeCell ref="E14:E16"/>
    <mergeCell ref="E11:E13"/>
    <mergeCell ref="E8:E10"/>
    <mergeCell ref="B1:J1"/>
    <mergeCell ref="B53:J53"/>
    <mergeCell ref="C50:C52"/>
    <mergeCell ref="D50:D52"/>
    <mergeCell ref="E50:E52"/>
    <mergeCell ref="C38:C40"/>
    <mergeCell ref="E38:E40"/>
    <mergeCell ref="E41:E43"/>
    <mergeCell ref="D44:D46"/>
    <mergeCell ref="E44:E46"/>
    <mergeCell ref="D47:D49"/>
    <mergeCell ref="E47:E49"/>
    <mergeCell ref="C29:C31"/>
    <mergeCell ref="D29:D31"/>
    <mergeCell ref="D32:D34"/>
    <mergeCell ref="E32:E34"/>
    <mergeCell ref="C35:C37"/>
    <mergeCell ref="E35:E37"/>
    <mergeCell ref="B2:E4"/>
    <mergeCell ref="H2:J2"/>
    <mergeCell ref="B5:B7"/>
    <mergeCell ref="C5:C7"/>
    <mergeCell ref="D5:D7"/>
    <mergeCell ref="E5:E7"/>
    <mergeCell ref="H5:J5"/>
  </mergeCells>
  <phoneticPr fontId="1" type="noConversion"/>
  <printOptions verticalCentered="1"/>
  <pageMargins left="0.31496062992125984" right="0" top="0" bottom="0" header="0" footer="0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N40"/>
  <sheetViews>
    <sheetView showGridLines="0" workbookViewId="0">
      <selection activeCell="C35" sqref="C35"/>
    </sheetView>
  </sheetViews>
  <sheetFormatPr defaultRowHeight="16.5" x14ac:dyDescent="0.3"/>
  <cols>
    <col min="1" max="1" width="10.125" customWidth="1"/>
    <col min="3" max="3" width="17.125" bestFit="1" customWidth="1"/>
    <col min="4" max="5" width="12.5" bestFit="1" customWidth="1"/>
    <col min="6" max="6" width="10.875" bestFit="1" customWidth="1"/>
    <col min="10" max="10" width="17.125" bestFit="1" customWidth="1"/>
    <col min="11" max="11" width="11.375" bestFit="1" customWidth="1"/>
    <col min="12" max="12" width="17.875" customWidth="1"/>
  </cols>
  <sheetData>
    <row r="6" spans="4:4" x14ac:dyDescent="0.3">
      <c r="D6" s="32" t="s">
        <v>81</v>
      </c>
    </row>
    <row r="7" spans="4:4" ht="18" x14ac:dyDescent="0.3">
      <c r="D7" s="33"/>
    </row>
    <row r="19" spans="1:14" x14ac:dyDescent="0.3">
      <c r="A19" s="77" t="s">
        <v>105</v>
      </c>
      <c r="B19" s="42" t="s">
        <v>70</v>
      </c>
      <c r="C19" s="42" t="s">
        <v>80</v>
      </c>
      <c r="D19" s="43" t="s">
        <v>78</v>
      </c>
      <c r="E19" s="43" t="s">
        <v>79</v>
      </c>
      <c r="F19" s="78" t="s">
        <v>90</v>
      </c>
      <c r="G19" s="79"/>
      <c r="H19" s="79"/>
      <c r="I19" s="80"/>
      <c r="J19" s="47" t="s">
        <v>110</v>
      </c>
      <c r="K19" s="45" t="s">
        <v>101</v>
      </c>
      <c r="L19" s="7"/>
    </row>
    <row r="20" spans="1:14" x14ac:dyDescent="0.3">
      <c r="A20" s="77"/>
      <c r="B20" s="44" t="s">
        <v>91</v>
      </c>
      <c r="C20" s="44" t="s">
        <v>87</v>
      </c>
      <c r="D20" s="44" t="s">
        <v>88</v>
      </c>
      <c r="E20" s="44" t="s">
        <v>89</v>
      </c>
      <c r="F20" s="44" t="s">
        <v>82</v>
      </c>
      <c r="G20" s="44" t="s">
        <v>83</v>
      </c>
      <c r="H20" s="44" t="s">
        <v>84</v>
      </c>
      <c r="I20" s="44" t="s">
        <v>85</v>
      </c>
      <c r="J20" s="44" t="s">
        <v>86</v>
      </c>
      <c r="K20" s="46" t="s">
        <v>100</v>
      </c>
      <c r="L20" s="46" t="s">
        <v>102</v>
      </c>
    </row>
    <row r="21" spans="1:14" x14ac:dyDescent="0.3">
      <c r="A21" s="76" t="s">
        <v>106</v>
      </c>
      <c r="B21" s="48">
        <v>0.4</v>
      </c>
      <c r="C21" s="48">
        <f>1.74+2*(0.173-0.043)</f>
        <v>2</v>
      </c>
      <c r="D21" s="48">
        <v>1.5669999999999999</v>
      </c>
      <c r="E21" s="48">
        <v>1.74</v>
      </c>
      <c r="F21" s="48">
        <f>0.866025*0.4</f>
        <v>0.34641000000000005</v>
      </c>
      <c r="G21" s="48">
        <f>F21/2</f>
        <v>0.17320500000000003</v>
      </c>
      <c r="H21" s="48">
        <f>F21/4</f>
        <v>8.6602500000000013E-2</v>
      </c>
      <c r="I21" s="48">
        <f>F21/8</f>
        <v>4.3301250000000006E-2</v>
      </c>
      <c r="J21" s="48">
        <f>0.541266*0.4</f>
        <v>0.21650640000000002</v>
      </c>
      <c r="K21" s="48">
        <f>D21-(F21/6)</f>
        <v>1.5092649999999999</v>
      </c>
      <c r="L21" s="48">
        <f>0.7854*(2-0.9382*0.4)^2</f>
        <v>2.0732322225753599</v>
      </c>
    </row>
    <row r="22" spans="1:14" x14ac:dyDescent="0.3">
      <c r="A22" s="76"/>
      <c r="B22" s="49" t="s">
        <v>99</v>
      </c>
      <c r="C22" s="49" t="s">
        <v>92</v>
      </c>
      <c r="D22" s="50" t="s">
        <v>94</v>
      </c>
      <c r="E22" s="50" t="s">
        <v>93</v>
      </c>
      <c r="F22" s="50"/>
      <c r="G22" s="50" t="s">
        <v>111</v>
      </c>
      <c r="H22" s="50" t="s">
        <v>112</v>
      </c>
      <c r="I22" s="50" t="s">
        <v>113</v>
      </c>
      <c r="J22" s="50" t="s">
        <v>109</v>
      </c>
      <c r="K22" s="51" t="s">
        <v>103</v>
      </c>
      <c r="L22" s="52"/>
      <c r="M22" s="38"/>
      <c r="N22" s="38"/>
    </row>
    <row r="23" spans="1:14" x14ac:dyDescent="0.3">
      <c r="A23" s="76"/>
      <c r="B23" s="51"/>
      <c r="C23" s="51"/>
      <c r="D23" s="51" t="s">
        <v>96</v>
      </c>
      <c r="E23" s="51" t="s">
        <v>95</v>
      </c>
      <c r="F23" s="50" t="s">
        <v>98</v>
      </c>
      <c r="G23" s="50"/>
      <c r="H23" s="50"/>
      <c r="I23" s="50"/>
      <c r="J23" s="50" t="s">
        <v>97</v>
      </c>
      <c r="K23" s="51"/>
      <c r="L23" s="51" t="s">
        <v>104</v>
      </c>
    </row>
    <row r="24" spans="1:14" x14ac:dyDescent="0.3">
      <c r="A24" s="46" t="s">
        <v>107</v>
      </c>
      <c r="B24" s="81">
        <v>0.35</v>
      </c>
      <c r="C24" s="81">
        <v>1.8</v>
      </c>
      <c r="D24" s="81">
        <f>1.8-1.082532*0.35</f>
        <v>1.4211138000000001</v>
      </c>
      <c r="E24" s="81">
        <f>1.8-0.649519*0.35</f>
        <v>1.57266835</v>
      </c>
      <c r="F24" s="81">
        <f>0.866025*0.35</f>
        <v>0.30310874999999998</v>
      </c>
      <c r="G24" s="81">
        <f>F24/2</f>
        <v>0.15155437499999999</v>
      </c>
      <c r="H24" s="81">
        <f>F24/4</f>
        <v>7.5777187499999996E-2</v>
      </c>
      <c r="I24" s="81">
        <f>F24/8</f>
        <v>3.7888593749999998E-2</v>
      </c>
      <c r="J24" s="81">
        <f>0.541266*0.35</f>
        <v>0.1894431</v>
      </c>
      <c r="K24" s="81">
        <f>E24-0.303/6</f>
        <v>1.5221683500000001</v>
      </c>
      <c r="L24" s="81">
        <f>0.7854*(1.8-0.9382*0.35)^2</f>
        <v>1.7009367406092599</v>
      </c>
    </row>
    <row r="25" spans="1:14" x14ac:dyDescent="0.3">
      <c r="A25" s="46" t="s">
        <v>108</v>
      </c>
      <c r="B25" s="81">
        <v>0.35</v>
      </c>
      <c r="C25" s="81">
        <v>1.6</v>
      </c>
      <c r="D25" s="81">
        <f>1.6-1.082532*0.35</f>
        <v>1.2211138000000001</v>
      </c>
      <c r="E25" s="81">
        <f>1.6-0.649519*0.35</f>
        <v>1.3726683500000001</v>
      </c>
      <c r="F25" s="81">
        <f>0.866025*0.35</f>
        <v>0.30310874999999998</v>
      </c>
      <c r="G25" s="81">
        <f>F25/2</f>
        <v>0.15155437499999999</v>
      </c>
      <c r="H25" s="81">
        <f>G25/2</f>
        <v>7.5777187499999996E-2</v>
      </c>
      <c r="I25" s="81">
        <f>H25/2</f>
        <v>3.7888593749999998E-2</v>
      </c>
      <c r="J25" s="81">
        <f>0.541266*0.35</f>
        <v>0.1894431</v>
      </c>
      <c r="K25" s="81">
        <f>E25-0.303/6</f>
        <v>1.3221683500000001</v>
      </c>
      <c r="L25" s="81">
        <f>0.7854*(1.6-0.9382*0.35)^2</f>
        <v>1.2700254598092602</v>
      </c>
    </row>
    <row r="34" spans="7:12" x14ac:dyDescent="0.3">
      <c r="G34" s="34"/>
      <c r="H34" s="35"/>
      <c r="I34" s="35"/>
      <c r="J34" s="35"/>
      <c r="K34" s="35"/>
      <c r="L34" s="35"/>
    </row>
    <row r="35" spans="7:12" x14ac:dyDescent="0.3">
      <c r="G35" s="36"/>
      <c r="H35" s="36"/>
      <c r="I35" s="36"/>
      <c r="J35" s="36"/>
      <c r="K35" s="37"/>
      <c r="L35" s="37"/>
    </row>
    <row r="36" spans="7:12" s="41" customFormat="1" x14ac:dyDescent="0.3">
      <c r="G36" s="39"/>
      <c r="H36" s="39"/>
      <c r="I36" s="39"/>
      <c r="J36" s="39"/>
      <c r="K36" s="39"/>
      <c r="L36" s="40"/>
    </row>
    <row r="37" spans="7:12" x14ac:dyDescent="0.3">
      <c r="G37" s="37"/>
      <c r="H37" s="36"/>
      <c r="I37" s="36"/>
      <c r="J37" s="36"/>
      <c r="K37" s="37"/>
      <c r="L37" s="34"/>
    </row>
    <row r="38" spans="7:12" x14ac:dyDescent="0.3">
      <c r="G38" s="37"/>
      <c r="H38" s="36"/>
      <c r="I38" s="36"/>
      <c r="J38" s="36"/>
      <c r="K38" s="37"/>
      <c r="L38" s="34"/>
    </row>
    <row r="39" spans="7:12" x14ac:dyDescent="0.3">
      <c r="G39" s="37"/>
      <c r="H39" s="36"/>
      <c r="I39" s="36"/>
      <c r="J39" s="36"/>
      <c r="K39" s="37"/>
      <c r="L39" s="34"/>
    </row>
    <row r="40" spans="7:12" x14ac:dyDescent="0.3">
      <c r="G40" s="37"/>
      <c r="H40" s="36"/>
      <c r="I40" s="36"/>
      <c r="J40" s="36"/>
      <c r="K40" s="37"/>
      <c r="L40" s="34"/>
    </row>
  </sheetData>
  <mergeCells count="3">
    <mergeCell ref="A21:A23"/>
    <mergeCell ref="A19:A20"/>
    <mergeCell ref="F19:I19"/>
  </mergeCells>
  <phoneticPr fontId="1" type="noConversion"/>
  <printOptions horizontalCentered="1"/>
  <pageMargins left="0" right="0" top="0.74803149606299213" bottom="0.74803149606299213" header="0.31496062992125984" footer="0.31496062992125984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요청 Spec</vt:lpstr>
      <vt:lpstr>KS 미터보통나사 SPEC</vt:lpstr>
      <vt:lpstr>산출계산법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2021-02-03T01:21:53Z</cp:lastPrinted>
  <dcterms:created xsi:type="dcterms:W3CDTF">2021-02-02T01:55:02Z</dcterms:created>
  <dcterms:modified xsi:type="dcterms:W3CDTF">2021-07-01T06:57:23Z</dcterms:modified>
</cp:coreProperties>
</file>